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63" i="2" l="1"/>
  <c r="H60" i="2"/>
  <c r="H57" i="2" l="1"/>
  <c r="F58" i="2"/>
  <c r="H19" i="2"/>
  <c r="G56" i="2" l="1"/>
  <c r="H56" i="2" s="1"/>
  <c r="G55" i="2"/>
  <c r="H55" i="2" s="1"/>
  <c r="E58" i="2" l="1"/>
  <c r="H43" i="2"/>
  <c r="H41" i="2"/>
  <c r="H36" i="2"/>
  <c r="H34" i="2"/>
  <c r="H31" i="2"/>
  <c r="H30" i="2"/>
  <c r="H5" i="2"/>
  <c r="H38" i="2" l="1"/>
  <c r="H42" i="2"/>
  <c r="H26" i="2"/>
  <c r="H27" i="2" s="1"/>
  <c r="G54" i="2" s="1"/>
  <c r="H22" i="2" l="1"/>
  <c r="H15" i="2"/>
  <c r="E60" i="2"/>
  <c r="H11" i="2"/>
  <c r="H35" i="2"/>
  <c r="H33" i="2"/>
  <c r="H32" i="2"/>
  <c r="H44" i="2" l="1"/>
  <c r="G50" i="2" s="1"/>
  <c r="H50" i="2" s="1"/>
  <c r="H23" i="2"/>
  <c r="G53" i="2" s="1"/>
  <c r="H12" i="2"/>
  <c r="G51" i="2" s="1"/>
  <c r="H51" i="2" s="1"/>
  <c r="F60" i="2"/>
  <c r="H16" i="2" l="1"/>
  <c r="G52" i="2" s="1"/>
  <c r="H54" i="2"/>
  <c r="H53" i="2"/>
  <c r="G58" i="2" l="1"/>
  <c r="G60" i="2" s="1"/>
  <c r="H52" i="2"/>
  <c r="H58" i="2" s="1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G17" i="1"/>
  <c r="G34" i="1" s="1"/>
  <c r="G12" i="1"/>
  <c r="F32" i="1"/>
  <c r="F34" i="1" s="1"/>
  <c r="D32" i="1"/>
  <c r="E34" i="1"/>
  <c r="D17" i="1"/>
  <c r="D12" i="1"/>
  <c r="D34" i="1" l="1"/>
</calcChain>
</file>

<file path=xl/sharedStrings.xml><?xml version="1.0" encoding="utf-8"?>
<sst xmlns="http://schemas.openxmlformats.org/spreadsheetml/2006/main" count="233" uniqueCount="139">
  <si>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</si>
  <si>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</si>
  <si>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</si>
  <si>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</si>
  <si>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</si>
  <si>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</si>
  <si>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</si>
  <si>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</si>
  <si>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</si>
  <si>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</si>
  <si>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</si>
  <si>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</si>
  <si>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</si>
  <si>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</si>
  <si>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</si>
  <si>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</si>
  <si>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</si>
  <si>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</si>
  <si>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</si>
  <si>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</si>
  <si>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</si>
  <si>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</si>
  <si>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</si>
  <si>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</si>
  <si>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</si>
  <si>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</si>
  <si>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</si>
  <si>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</si>
  <si>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</si>
  <si>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</si>
  <si>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</si>
  <si>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</si>
  <si>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</si>
  <si>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</si>
  <si>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</si>
  <si>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</si>
  <si>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</si>
  <si>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</si>
  <si>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</si>
  <si>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</si>
  <si>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</si>
  <si>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</si>
  <si>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</si>
  <si>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</si>
  <si>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</si>
  <si>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</si>
  <si>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</si>
  <si>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</si>
  <si>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</si>
  <si>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</si>
  <si>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</si>
  <si>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</si>
  <si>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</si>
  <si>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</si>
  <si>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</si>
  <si>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</si>
  <si>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</si>
  <si>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</si>
  <si>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</si>
  <si>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</si>
  <si>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</si>
  <si>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</si>
  <si>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</si>
  <si>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</si>
  <si>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</si>
  <si>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</si>
  <si>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</si>
  <si>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</si>
  <si>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</si>
  <si>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</si>
  <si>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</si>
  <si>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</si>
  <si>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</si>
  <si>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</si>
  <si>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</si>
  <si>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</si>
  <si>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</si>
  <si>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</si>
  <si>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</si>
  <si>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</si>
  <si>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</si>
  <si>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</si>
  <si>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</si>
  <si>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</si>
  <si>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</si>
  <si>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</si>
  <si>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</si>
  <si>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</si>
  <si>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</si>
  <si>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</si>
  <si>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</si>
  <si>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</si>
  <si>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</si>
  <si>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</si>
  <si>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</si>
  <si>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</si>
  <si>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</si>
  <si>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</si>
  <si>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</si>
  <si>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</si>
  <si>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</si>
  <si>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</si>
  <si>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</si>
  <si>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</si>
  <si>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</si>
  <si>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</si>
  <si>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</si>
  <si>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</si>
  <si>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</si>
  <si>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</si>
  <si>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</si>
  <si>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</si>
  <si>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</si>
  <si>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</si>
  <si>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</si>
  <si>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</si>
  <si>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</si>
  <si>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</si>
  <si>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</si>
  <si>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>промывка и опрессовка системы отопления, ревизия теплового узла и запорной арматуры</t>
  </si>
  <si>
    <t>аварийное обслуживание</t>
  </si>
  <si>
    <t>общая задолженность потребителей сначала обслуживания на 0 01.01.17</t>
  </si>
  <si>
    <t>остаток денежных средств на 01.01.17 г</t>
  </si>
  <si>
    <t>Проверка технического состояния видимых частей несущих конструкций и ненесущих конструкций многоквартирных домов</t>
  </si>
  <si>
    <t>проведение профилактических работ</t>
  </si>
  <si>
    <t>сбор (%)              90%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</si>
  <si>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</si>
  <si>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ОИ МКД (вода)</t>
  </si>
  <si>
    <t>ОИ МКД (эл. эн)</t>
  </si>
  <si>
    <t>остаток денежных средств на 01.01.18 г</t>
  </si>
  <si>
    <t>Отчет управляющей организации ООО "ЖЭУ" о выполненных работах по договору работ и услуг по управлению,содержанию и ремонту общего имущества собственников помещений в многоквартирном доме №38 по ул. Первомайская   г. Корсакова                                                                                                                             С 01.01.2017г по 31.12.2017г                                                                                                                                          Обслуживание с 01 февраля  2016г (Собрание) ;     размер платы -20,39 руб. на 1 м2;                                       площадь помещения: 1292,1 м2</t>
  </si>
  <si>
    <t>Ремонт ВДО электроснабжения с заменой светильников и установкой датчиков на движение</t>
  </si>
  <si>
    <t>ремонт подъездов №1,2</t>
  </si>
  <si>
    <t>труба д.20мм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</si>
  <si>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       
</t>
  </si>
  <si>
    <t>ремонт ВДО системы отопления в подвальном помещении</t>
  </si>
  <si>
    <t>Ремонт ВДО системы отопления в кв. 14</t>
  </si>
  <si>
    <t>ремонт ВДО теплоснабжения в кв.11</t>
  </si>
  <si>
    <t>плата за жэу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</si>
</sst>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47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76" t="s">
        <v>61</v>
      </c>
      <c r="B1" s="76"/>
      <c r="C1" s="76"/>
      <c r="D1" s="76"/>
      <c r="E1" s="76"/>
      <c r="F1" s="76"/>
      <c r="G1" s="76"/>
    </row>
    <row r="2" spans="1:8" ht="29.25" customHeight="1" x14ac:dyDescent="0.25">
      <c r="A2" s="77" t="s">
        <v>60</v>
      </c>
      <c r="B2" s="77"/>
      <c r="C2" s="77"/>
      <c r="D2" s="77"/>
      <c r="E2" s="77"/>
      <c r="F2" s="77"/>
      <c r="G2" s="77"/>
    </row>
    <row r="3" spans="1:8" ht="15" customHeight="1" x14ac:dyDescent="0.25">
      <c r="A3" s="83" t="s">
        <v>62</v>
      </c>
      <c r="B3" s="83"/>
      <c r="C3" s="83"/>
      <c r="D3" s="83"/>
      <c r="E3" s="83"/>
      <c r="F3" s="83"/>
      <c r="G3" s="83"/>
    </row>
    <row r="4" spans="1:8" ht="27.75" customHeight="1" x14ac:dyDescent="0.25">
      <c r="A4" s="77" t="s">
        <v>63</v>
      </c>
      <c r="B4" s="77"/>
      <c r="C4" s="77"/>
      <c r="D4" s="77"/>
      <c r="E4" s="77"/>
      <c r="F4" s="77"/>
      <c r="G4" s="77"/>
    </row>
    <row r="5" spans="1:8" hidden="1" x14ac:dyDescent="0.25">
      <c r="A5" s="91"/>
      <c r="B5" s="92"/>
      <c r="C5" s="92"/>
      <c r="D5" s="92"/>
      <c r="E5" s="92"/>
      <c r="F5" s="92"/>
      <c r="G5" s="92"/>
    </row>
    <row r="6" spans="1:8" ht="106.5" customHeight="1" x14ac:dyDescent="0.25">
      <c r="A6" s="9" t="s">
        <v>0</v>
      </c>
      <c r="B6" s="84" t="s">
        <v>1</v>
      </c>
      <c r="C6" s="85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84" t="s">
        <v>9</v>
      </c>
      <c r="C7" s="90"/>
      <c r="D7" s="90"/>
      <c r="E7" s="90"/>
      <c r="F7" s="90"/>
      <c r="G7" s="85"/>
    </row>
    <row r="8" spans="1:8" ht="57.75" customHeight="1" x14ac:dyDescent="0.25">
      <c r="A8" s="13" t="s">
        <v>33</v>
      </c>
      <c r="B8" s="84" t="s">
        <v>8</v>
      </c>
      <c r="C8" s="85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84" t="s">
        <v>64</v>
      </c>
      <c r="C9" s="86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84" t="s">
        <v>59</v>
      </c>
      <c r="C11" s="85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84" t="s">
        <v>13</v>
      </c>
      <c r="C12" s="85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79" t="s">
        <v>15</v>
      </c>
      <c r="C13" s="80"/>
      <c r="D13" s="80"/>
      <c r="E13" s="80"/>
      <c r="F13" s="80"/>
      <c r="G13" s="81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84" t="s">
        <v>17</v>
      </c>
      <c r="C15" s="85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93" t="s">
        <v>27</v>
      </c>
      <c r="C16" s="94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95" t="s">
        <v>18</v>
      </c>
      <c r="C17" s="96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84" t="s">
        <v>19</v>
      </c>
      <c r="C18" s="90"/>
      <c r="D18" s="90"/>
      <c r="E18" s="90"/>
      <c r="F18" s="90"/>
      <c r="G18" s="85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82" t="s">
        <v>32</v>
      </c>
      <c r="C32" s="82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78" t="s">
        <v>58</v>
      </c>
      <c r="C34" s="78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87" t="s">
        <v>53</v>
      </c>
      <c r="B35" s="87"/>
      <c r="C35" s="87"/>
      <c r="D35" s="87"/>
      <c r="E35" s="87"/>
      <c r="F35" s="87"/>
      <c r="G35" s="87"/>
    </row>
    <row r="36" spans="1:13" x14ac:dyDescent="0.25">
      <c r="A36" s="88"/>
      <c r="B36" s="88"/>
      <c r="C36" s="88"/>
      <c r="D36" s="88"/>
      <c r="E36" s="88"/>
      <c r="F36" s="88"/>
      <c r="G36" s="88"/>
      <c r="M36" s="19"/>
    </row>
    <row r="37" spans="1:13" x14ac:dyDescent="0.25">
      <c r="A37" s="88"/>
      <c r="B37" s="88"/>
      <c r="C37" s="88"/>
      <c r="D37" s="88"/>
      <c r="E37" s="88"/>
      <c r="F37" s="88"/>
      <c r="G37" s="88"/>
    </row>
    <row r="38" spans="1:13" x14ac:dyDescent="0.25">
      <c r="A38" s="88"/>
      <c r="B38" s="88"/>
      <c r="C38" s="88"/>
      <c r="D38" s="88"/>
      <c r="E38" s="88"/>
      <c r="F38" s="88"/>
      <c r="G38" s="88"/>
    </row>
    <row r="39" spans="1:13" x14ac:dyDescent="0.25">
      <c r="A39" s="89" t="s">
        <v>54</v>
      </c>
      <c r="B39" s="89"/>
      <c r="C39" s="89"/>
      <c r="D39" s="89"/>
      <c r="E39" s="89"/>
      <c r="F39" s="89"/>
      <c r="G39" s="89"/>
    </row>
    <row r="40" spans="1:13" x14ac:dyDescent="0.25">
      <c r="A40" s="89"/>
      <c r="B40" s="89"/>
      <c r="C40" s="89"/>
      <c r="D40" s="89"/>
      <c r="E40" s="89"/>
      <c r="F40" s="89"/>
      <c r="G40" s="89"/>
    </row>
    <row r="56" spans="4:4" x14ac:dyDescent="0.25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2" zoomScale="85" zoomScaleNormal="85" workbookViewId="0">
      <selection activeCell="H64" sqref="H64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71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4" ht="78.75" customHeight="1" x14ac:dyDescent="0.25">
      <c r="A1" s="110" t="s">
        <v>130</v>
      </c>
      <c r="B1" s="110"/>
      <c r="C1" s="110"/>
      <c r="D1" s="110"/>
      <c r="E1" s="110"/>
      <c r="F1" s="110"/>
      <c r="G1" s="110"/>
      <c r="H1" s="110"/>
      <c r="I1" s="31"/>
      <c r="J1" s="31"/>
      <c r="K1" s="31"/>
      <c r="L1" s="31"/>
    </row>
    <row r="2" spans="1:14" ht="36" customHeight="1" x14ac:dyDescent="0.25">
      <c r="A2" s="113" t="s">
        <v>66</v>
      </c>
      <c r="B2" s="113"/>
      <c r="C2" s="113"/>
      <c r="D2" s="113"/>
      <c r="E2" s="113"/>
      <c r="F2" s="113"/>
      <c r="G2" s="113"/>
      <c r="H2" s="113"/>
    </row>
    <row r="3" spans="1:14" ht="27" customHeight="1" x14ac:dyDescent="0.25">
      <c r="A3" s="114" t="s">
        <v>111</v>
      </c>
      <c r="B3" s="114"/>
      <c r="C3" s="111" t="s">
        <v>92</v>
      </c>
      <c r="D3" s="111"/>
      <c r="E3" s="111"/>
      <c r="F3" s="111"/>
      <c r="G3" s="111"/>
      <c r="H3" s="73" t="s">
        <v>67</v>
      </c>
    </row>
    <row r="4" spans="1:14" ht="27" customHeight="1" x14ac:dyDescent="0.25">
      <c r="A4" s="111" t="s">
        <v>115</v>
      </c>
      <c r="B4" s="111"/>
      <c r="C4" s="111"/>
      <c r="D4" s="111"/>
      <c r="E4" s="111"/>
      <c r="F4" s="111"/>
      <c r="G4" s="111"/>
      <c r="H4" s="111"/>
    </row>
    <row r="5" spans="1:14" ht="24.75" customHeight="1" x14ac:dyDescent="0.25">
      <c r="A5" s="67" t="s">
        <v>68</v>
      </c>
      <c r="B5" s="67"/>
      <c r="C5" s="112" t="s">
        <v>123</v>
      </c>
      <c r="D5" s="112"/>
      <c r="E5" s="112"/>
      <c r="F5" s="112"/>
      <c r="G5" s="112"/>
      <c r="H5" s="70">
        <f>0.19*J30*J31</f>
        <v>2945.9879999999998</v>
      </c>
    </row>
    <row r="6" spans="1:14" ht="15" customHeight="1" x14ac:dyDescent="0.25">
      <c r="A6" s="34" t="s">
        <v>69</v>
      </c>
      <c r="B6" s="41"/>
      <c r="C6" s="104" t="s">
        <v>64</v>
      </c>
      <c r="D6" s="105"/>
      <c r="E6" s="105"/>
      <c r="F6" s="105"/>
      <c r="G6" s="106"/>
      <c r="H6" s="73"/>
    </row>
    <row r="7" spans="1:14" ht="25.5" customHeight="1" x14ac:dyDescent="0.25">
      <c r="A7" s="33"/>
      <c r="B7" s="38"/>
      <c r="C7" s="107" t="s">
        <v>131</v>
      </c>
      <c r="D7" s="108"/>
      <c r="E7" s="108"/>
      <c r="F7" s="108"/>
      <c r="G7" s="109"/>
      <c r="H7" s="73">
        <v>62130</v>
      </c>
    </row>
    <row r="8" spans="1:14" x14ac:dyDescent="0.25">
      <c r="A8" s="33"/>
      <c r="B8" s="38"/>
      <c r="C8" s="107" t="s">
        <v>132</v>
      </c>
      <c r="D8" s="108"/>
      <c r="E8" s="108"/>
      <c r="F8" s="108"/>
      <c r="G8" s="109"/>
      <c r="H8" s="73">
        <v>186471</v>
      </c>
    </row>
    <row r="9" spans="1:14" x14ac:dyDescent="0.25">
      <c r="A9" s="33"/>
      <c r="B9" s="38"/>
      <c r="C9" s="107" t="s">
        <v>133</v>
      </c>
      <c r="D9" s="108"/>
      <c r="E9" s="108"/>
      <c r="F9" s="108"/>
      <c r="G9" s="109"/>
      <c r="H9" s="73">
        <v>800</v>
      </c>
    </row>
    <row r="10" spans="1:14" s="66" customFormat="1" x14ac:dyDescent="0.25">
      <c r="A10" s="33"/>
      <c r="B10" s="38"/>
      <c r="C10" s="107" t="s">
        <v>103</v>
      </c>
      <c r="D10" s="108"/>
      <c r="E10" s="108"/>
      <c r="F10" s="108"/>
      <c r="G10" s="109"/>
      <c r="H10" s="73">
        <v>19200</v>
      </c>
    </row>
    <row r="11" spans="1:14" ht="26.25" customHeight="1" x14ac:dyDescent="0.25">
      <c r="A11" s="34" t="s">
        <v>70</v>
      </c>
      <c r="B11" s="41"/>
      <c r="C11" s="104" t="s">
        <v>59</v>
      </c>
      <c r="D11" s="105"/>
      <c r="E11" s="105"/>
      <c r="F11" s="105"/>
      <c r="G11" s="106"/>
      <c r="H11" s="72">
        <f>0.04*J30*J31</f>
        <v>620.20799999999997</v>
      </c>
    </row>
    <row r="12" spans="1:14" ht="15" customHeight="1" x14ac:dyDescent="0.25">
      <c r="A12" s="115" t="s">
        <v>13</v>
      </c>
      <c r="B12" s="116"/>
      <c r="C12" s="116"/>
      <c r="D12" s="116"/>
      <c r="E12" s="116"/>
      <c r="F12" s="116"/>
      <c r="G12" s="117"/>
      <c r="H12" s="73">
        <f>SUM(H7:H11)</f>
        <v>269221.20799999998</v>
      </c>
    </row>
    <row r="13" spans="1:14" ht="24.75" customHeight="1" x14ac:dyDescent="0.25">
      <c r="A13" s="121" t="s">
        <v>134</v>
      </c>
      <c r="B13" s="121"/>
      <c r="C13" s="121"/>
      <c r="D13" s="121"/>
      <c r="E13" s="121"/>
      <c r="F13" s="121"/>
      <c r="G13" s="121"/>
      <c r="H13" s="122"/>
    </row>
    <row r="14" spans="1:14" ht="27.75" customHeight="1" x14ac:dyDescent="0.25">
      <c r="A14" s="34" t="s">
        <v>72</v>
      </c>
      <c r="B14" s="41"/>
      <c r="C14" s="104" t="s">
        <v>76</v>
      </c>
      <c r="D14" s="105"/>
      <c r="E14" s="105"/>
      <c r="F14" s="105"/>
      <c r="G14" s="106"/>
      <c r="H14" s="73" t="s">
        <v>67</v>
      </c>
      <c r="N14" s="68" t="s">
        <v>126</v>
      </c>
    </row>
    <row r="15" spans="1:14" x14ac:dyDescent="0.25">
      <c r="A15" s="33"/>
      <c r="B15" s="38"/>
      <c r="C15" s="107" t="s">
        <v>120</v>
      </c>
      <c r="D15" s="108"/>
      <c r="E15" s="108"/>
      <c r="F15" s="108"/>
      <c r="G15" s="109"/>
      <c r="H15" s="73">
        <f>0.7*J30*J31</f>
        <v>10853.64</v>
      </c>
    </row>
    <row r="16" spans="1:14" ht="18" customHeight="1" x14ac:dyDescent="0.25">
      <c r="A16" s="33"/>
      <c r="B16" s="38"/>
      <c r="C16" s="107" t="s">
        <v>114</v>
      </c>
      <c r="D16" s="108"/>
      <c r="E16" s="108"/>
      <c r="F16" s="108"/>
      <c r="G16" s="109"/>
      <c r="H16" s="73">
        <f>SUM(H15:H15)</f>
        <v>10853.64</v>
      </c>
    </row>
    <row r="17" spans="1:10" ht="28.5" customHeight="1" x14ac:dyDescent="0.25">
      <c r="A17" s="34" t="s">
        <v>73</v>
      </c>
      <c r="B17" s="41"/>
      <c r="C17" s="104" t="s">
        <v>77</v>
      </c>
      <c r="D17" s="105"/>
      <c r="E17" s="105"/>
      <c r="F17" s="105"/>
      <c r="G17" s="106"/>
      <c r="H17" s="73"/>
    </row>
    <row r="18" spans="1:10" ht="26.25" customHeight="1" x14ac:dyDescent="0.25">
      <c r="A18" s="33"/>
      <c r="B18" s="38"/>
      <c r="C18" s="107" t="s">
        <v>119</v>
      </c>
      <c r="D18" s="108"/>
      <c r="E18" s="108"/>
      <c r="F18" s="108"/>
      <c r="G18" s="109"/>
      <c r="H18" s="73">
        <v>6019.83</v>
      </c>
      <c r="J18" s="57"/>
    </row>
    <row r="19" spans="1:10" s="75" customFormat="1" ht="12.75" customHeight="1" x14ac:dyDescent="0.25">
      <c r="A19" s="33"/>
      <c r="B19" s="38"/>
      <c r="C19" s="107" t="s">
        <v>136</v>
      </c>
      <c r="D19" s="108"/>
      <c r="E19" s="108"/>
      <c r="F19" s="108"/>
      <c r="G19" s="109"/>
      <c r="H19" s="74">
        <f>2106.36+1497.03+2326.38+3094.35</f>
        <v>9024.1200000000008</v>
      </c>
      <c r="J19" s="57"/>
    </row>
    <row r="20" spans="1:10" s="75" customFormat="1" ht="12.75" customHeight="1" x14ac:dyDescent="0.25">
      <c r="A20" s="33"/>
      <c r="B20" s="38"/>
      <c r="C20" s="107" t="s">
        <v>137</v>
      </c>
      <c r="D20" s="108"/>
      <c r="E20" s="108"/>
      <c r="F20" s="108"/>
      <c r="G20" s="109"/>
      <c r="H20" s="74">
        <v>1405.25</v>
      </c>
      <c r="J20" s="57"/>
    </row>
    <row r="21" spans="1:10" s="59" customFormat="1" ht="18" customHeight="1" x14ac:dyDescent="0.25">
      <c r="A21" s="33"/>
      <c r="B21" s="38"/>
      <c r="C21" s="107" t="s">
        <v>135</v>
      </c>
      <c r="D21" s="108"/>
      <c r="E21" s="108"/>
      <c r="F21" s="108"/>
      <c r="G21" s="109"/>
      <c r="H21" s="73">
        <v>29904.02</v>
      </c>
    </row>
    <row r="22" spans="1:10" x14ac:dyDescent="0.25">
      <c r="A22" s="33"/>
      <c r="B22" s="38"/>
      <c r="C22" s="107" t="s">
        <v>120</v>
      </c>
      <c r="D22" s="108"/>
      <c r="E22" s="108"/>
      <c r="F22" s="108"/>
      <c r="G22" s="109"/>
      <c r="H22" s="61">
        <f>0.96*J30*J31</f>
        <v>14884.991999999998</v>
      </c>
    </row>
    <row r="23" spans="1:10" x14ac:dyDescent="0.25">
      <c r="A23" s="33"/>
      <c r="B23" s="38"/>
      <c r="C23" s="107" t="s">
        <v>114</v>
      </c>
      <c r="D23" s="108"/>
      <c r="E23" s="108"/>
      <c r="F23" s="108"/>
      <c r="G23" s="109"/>
      <c r="H23" s="61">
        <f>SUM(H18:H22)</f>
        <v>61238.212</v>
      </c>
    </row>
    <row r="24" spans="1:10" x14ac:dyDescent="0.25">
      <c r="A24" s="34" t="s">
        <v>74</v>
      </c>
      <c r="B24" s="41"/>
      <c r="C24" s="104" t="s">
        <v>78</v>
      </c>
      <c r="D24" s="105"/>
      <c r="E24" s="105"/>
      <c r="F24" s="105"/>
      <c r="G24" s="106"/>
      <c r="H24" s="73"/>
    </row>
    <row r="25" spans="1:10" x14ac:dyDescent="0.25">
      <c r="A25" s="100"/>
      <c r="B25" s="101"/>
      <c r="C25" s="118" t="s">
        <v>124</v>
      </c>
      <c r="D25" s="119"/>
      <c r="E25" s="119"/>
      <c r="F25" s="119"/>
      <c r="G25" s="120"/>
      <c r="H25" s="73">
        <v>10000</v>
      </c>
    </row>
    <row r="26" spans="1:10" x14ac:dyDescent="0.25">
      <c r="A26" s="100"/>
      <c r="B26" s="101"/>
      <c r="C26" s="118" t="s">
        <v>120</v>
      </c>
      <c r="D26" s="119"/>
      <c r="E26" s="119"/>
      <c r="F26" s="119"/>
      <c r="G26" s="120"/>
      <c r="H26" s="73">
        <f>0.64*J30*J31</f>
        <v>9923.3279999999995</v>
      </c>
    </row>
    <row r="27" spans="1:10" s="49" customFormat="1" ht="15" customHeight="1" x14ac:dyDescent="0.25">
      <c r="A27" s="102"/>
      <c r="B27" s="103"/>
      <c r="C27" s="118" t="s">
        <v>114</v>
      </c>
      <c r="D27" s="119"/>
      <c r="E27" s="119"/>
      <c r="F27" s="119"/>
      <c r="G27" s="120"/>
      <c r="H27" s="35">
        <f>SUM(H25:H26)</f>
        <v>19923.328000000001</v>
      </c>
    </row>
    <row r="28" spans="1:10" ht="15" customHeight="1" x14ac:dyDescent="0.25">
      <c r="A28" s="115" t="s">
        <v>18</v>
      </c>
      <c r="B28" s="116"/>
      <c r="C28" s="116"/>
      <c r="D28" s="116"/>
      <c r="E28" s="116"/>
      <c r="F28" s="116"/>
      <c r="G28" s="117"/>
      <c r="H28" s="35"/>
    </row>
    <row r="29" spans="1:10" ht="15" customHeight="1" x14ac:dyDescent="0.25">
      <c r="A29" s="97" t="s">
        <v>75</v>
      </c>
      <c r="B29" s="97"/>
      <c r="C29" s="98"/>
      <c r="D29" s="98"/>
      <c r="E29" s="98"/>
      <c r="F29" s="98"/>
      <c r="G29" s="98"/>
      <c r="H29" s="99"/>
    </row>
    <row r="30" spans="1:10" ht="15" customHeight="1" x14ac:dyDescent="0.25">
      <c r="A30" s="34" t="s">
        <v>79</v>
      </c>
      <c r="B30" s="41"/>
      <c r="C30" s="131" t="s">
        <v>20</v>
      </c>
      <c r="D30" s="132"/>
      <c r="E30" s="132"/>
      <c r="F30" s="132"/>
      <c r="G30" s="133"/>
      <c r="H30" s="62">
        <f>J30*J31*2.67</f>
        <v>41398.883999999998</v>
      </c>
      <c r="J30" s="32">
        <v>1292.0999999999999</v>
      </c>
    </row>
    <row r="31" spans="1:10" ht="15" customHeight="1" x14ac:dyDescent="0.25">
      <c r="A31" s="34" t="s">
        <v>80</v>
      </c>
      <c r="B31" s="41"/>
      <c r="C31" s="131" t="s">
        <v>21</v>
      </c>
      <c r="D31" s="132"/>
      <c r="E31" s="132"/>
      <c r="F31" s="132"/>
      <c r="G31" s="133"/>
      <c r="H31" s="62">
        <f>0.14*J30*J31</f>
        <v>2170.7280000000001</v>
      </c>
      <c r="J31" s="60">
        <v>12</v>
      </c>
    </row>
    <row r="32" spans="1:10" ht="30" customHeight="1" x14ac:dyDescent="0.25">
      <c r="A32" s="33" t="s">
        <v>81</v>
      </c>
      <c r="B32" s="38"/>
      <c r="C32" s="131" t="s">
        <v>22</v>
      </c>
      <c r="D32" s="132"/>
      <c r="E32" s="132"/>
      <c r="F32" s="132"/>
      <c r="G32" s="133"/>
      <c r="H32" s="62">
        <f>0.02*J31*J30</f>
        <v>310.10399999999998</v>
      </c>
    </row>
    <row r="33" spans="1:15" ht="15" customHeight="1" x14ac:dyDescent="0.25">
      <c r="A33" s="34" t="s">
        <v>81</v>
      </c>
      <c r="B33" s="41"/>
      <c r="C33" s="131" t="s">
        <v>23</v>
      </c>
      <c r="D33" s="132"/>
      <c r="E33" s="132"/>
      <c r="F33" s="132"/>
      <c r="G33" s="133"/>
      <c r="H33" s="62">
        <f>0.02*J31*J30</f>
        <v>310.10399999999998</v>
      </c>
    </row>
    <row r="34" spans="1:15" ht="15" customHeight="1" x14ac:dyDescent="0.25">
      <c r="A34" s="33" t="s">
        <v>82</v>
      </c>
      <c r="B34" s="38"/>
      <c r="C34" s="131" t="s">
        <v>3</v>
      </c>
      <c r="D34" s="132"/>
      <c r="E34" s="132"/>
      <c r="F34" s="132"/>
      <c r="G34" s="133"/>
      <c r="H34" s="62">
        <f>0.45*J30*J31</f>
        <v>6977.3399999999992</v>
      </c>
    </row>
    <row r="35" spans="1:15" ht="15" customHeight="1" x14ac:dyDescent="0.25">
      <c r="A35" s="34" t="s">
        <v>83</v>
      </c>
      <c r="B35" s="41"/>
      <c r="C35" s="131" t="s">
        <v>25</v>
      </c>
      <c r="D35" s="132"/>
      <c r="E35" s="132"/>
      <c r="F35" s="132"/>
      <c r="G35" s="133"/>
      <c r="H35" s="62">
        <f>0.04*J31*J30</f>
        <v>620.20799999999997</v>
      </c>
    </row>
    <row r="36" spans="1:15" ht="15" customHeight="1" x14ac:dyDescent="0.25">
      <c r="A36" s="33" t="s">
        <v>84</v>
      </c>
      <c r="B36" s="38"/>
      <c r="C36" s="131" t="s">
        <v>26</v>
      </c>
      <c r="D36" s="132"/>
      <c r="E36" s="132"/>
      <c r="F36" s="132"/>
      <c r="G36" s="133"/>
      <c r="H36" s="62">
        <f>1.11*J31*J30</f>
        <v>17210.772000000001</v>
      </c>
    </row>
    <row r="37" spans="1:15" ht="15" customHeight="1" x14ac:dyDescent="0.25">
      <c r="A37" s="34" t="s">
        <v>85</v>
      </c>
      <c r="B37" s="41"/>
      <c r="C37" s="131" t="s">
        <v>52</v>
      </c>
      <c r="D37" s="132"/>
      <c r="E37" s="132"/>
      <c r="F37" s="132"/>
      <c r="G37" s="133"/>
      <c r="H37" s="62">
        <v>0</v>
      </c>
      <c r="O37" s="57"/>
    </row>
    <row r="38" spans="1:15" ht="15" customHeight="1" x14ac:dyDescent="0.25">
      <c r="A38" s="33" t="s">
        <v>86</v>
      </c>
      <c r="B38" s="38"/>
      <c r="C38" s="131" t="s">
        <v>6</v>
      </c>
      <c r="D38" s="132"/>
      <c r="E38" s="132"/>
      <c r="F38" s="132"/>
      <c r="G38" s="133"/>
      <c r="H38" s="62">
        <f>0.23*J30*J31</f>
        <v>3566.1959999999999</v>
      </c>
    </row>
    <row r="39" spans="1:15" ht="15" customHeight="1" x14ac:dyDescent="0.25">
      <c r="A39" s="34" t="s">
        <v>87</v>
      </c>
      <c r="B39" s="41"/>
      <c r="C39" s="131" t="s">
        <v>28</v>
      </c>
      <c r="D39" s="132"/>
      <c r="E39" s="132"/>
      <c r="F39" s="132"/>
      <c r="G39" s="133"/>
      <c r="H39" s="62">
        <v>0</v>
      </c>
    </row>
    <row r="40" spans="1:15" ht="15" customHeight="1" x14ac:dyDescent="0.25">
      <c r="A40" s="33" t="s">
        <v>88</v>
      </c>
      <c r="B40" s="38"/>
      <c r="C40" s="131" t="s">
        <v>51</v>
      </c>
      <c r="D40" s="132"/>
      <c r="E40" s="132"/>
      <c r="F40" s="132"/>
      <c r="G40" s="133"/>
      <c r="H40" s="62">
        <v>0.11</v>
      </c>
    </row>
    <row r="41" spans="1:15" ht="33" customHeight="1" x14ac:dyDescent="0.25">
      <c r="A41" s="34" t="s">
        <v>89</v>
      </c>
      <c r="B41" s="41"/>
      <c r="C41" s="131" t="s">
        <v>30</v>
      </c>
      <c r="D41" s="132"/>
      <c r="E41" s="132"/>
      <c r="F41" s="132"/>
      <c r="G41" s="133"/>
      <c r="H41" s="62">
        <f>2.7*J31*J30</f>
        <v>41864.04</v>
      </c>
    </row>
    <row r="42" spans="1:15" ht="15" customHeight="1" x14ac:dyDescent="0.25">
      <c r="A42" s="33" t="s">
        <v>90</v>
      </c>
      <c r="B42" s="38"/>
      <c r="C42" s="131" t="s">
        <v>31</v>
      </c>
      <c r="D42" s="132"/>
      <c r="E42" s="132"/>
      <c r="F42" s="132"/>
      <c r="G42" s="133"/>
      <c r="H42" s="62">
        <f>0.57*J31*J30</f>
        <v>8837.9639999999999</v>
      </c>
    </row>
    <row r="43" spans="1:15" ht="15" customHeight="1" x14ac:dyDescent="0.25">
      <c r="A43" s="42" t="s">
        <v>91</v>
      </c>
      <c r="B43" s="43"/>
      <c r="C43" s="135" t="s">
        <v>116</v>
      </c>
      <c r="D43" s="136"/>
      <c r="E43" s="136"/>
      <c r="F43" s="136"/>
      <c r="G43" s="137"/>
      <c r="H43" s="73">
        <f>3.61*J31*J30</f>
        <v>55973.771999999997</v>
      </c>
    </row>
    <row r="44" spans="1:15" ht="15" customHeight="1" x14ac:dyDescent="0.25">
      <c r="A44" s="115" t="s">
        <v>32</v>
      </c>
      <c r="B44" s="116"/>
      <c r="C44" s="116"/>
      <c r="D44" s="116"/>
      <c r="E44" s="116"/>
      <c r="F44" s="116"/>
      <c r="G44" s="117"/>
      <c r="H44" s="63">
        <f>SUM(H30:H43)</f>
        <v>179240.22200000001</v>
      </c>
    </row>
    <row r="45" spans="1:15" s="50" customFormat="1" ht="15" customHeight="1" x14ac:dyDescent="0.25">
      <c r="A45" s="51">
        <v>4</v>
      </c>
      <c r="B45" s="51"/>
      <c r="C45" s="125" t="s">
        <v>117</v>
      </c>
      <c r="D45" s="125"/>
      <c r="E45" s="125"/>
      <c r="F45" s="125"/>
      <c r="G45" s="125"/>
      <c r="H45" s="61"/>
    </row>
    <row r="46" spans="1:15" s="53" customFormat="1" ht="15" customHeight="1" x14ac:dyDescent="0.25">
      <c r="A46" s="114">
        <v>5</v>
      </c>
      <c r="B46" s="51"/>
      <c r="C46" s="125" t="s">
        <v>118</v>
      </c>
      <c r="D46" s="125"/>
      <c r="E46" s="125"/>
      <c r="F46" s="125"/>
      <c r="G46" s="125"/>
      <c r="H46" s="61">
        <v>0</v>
      </c>
    </row>
    <row r="47" spans="1:15" s="53" customFormat="1" x14ac:dyDescent="0.25">
      <c r="A47" s="114"/>
      <c r="B47" s="52"/>
      <c r="C47" s="134"/>
      <c r="D47" s="134"/>
      <c r="E47" s="134"/>
      <c r="F47" s="134"/>
      <c r="G47" s="134"/>
      <c r="H47" s="73"/>
    </row>
    <row r="48" spans="1:15" ht="15" customHeight="1" x14ac:dyDescent="0.25">
      <c r="A48" s="130" t="s">
        <v>93</v>
      </c>
      <c r="B48" s="130"/>
      <c r="C48" s="130"/>
      <c r="D48" s="130"/>
      <c r="E48" s="130"/>
      <c r="F48" s="130"/>
      <c r="G48" s="130"/>
      <c r="H48" s="130"/>
    </row>
    <row r="49" spans="1:8" x14ac:dyDescent="0.25">
      <c r="A49" s="111" t="s">
        <v>94</v>
      </c>
      <c r="B49" s="111"/>
      <c r="C49" s="111"/>
      <c r="D49" s="111"/>
      <c r="E49" s="29" t="s">
        <v>95</v>
      </c>
      <c r="F49" s="29" t="s">
        <v>96</v>
      </c>
      <c r="G49" s="29" t="s">
        <v>97</v>
      </c>
      <c r="H49" s="73" t="s">
        <v>98</v>
      </c>
    </row>
    <row r="50" spans="1:8" x14ac:dyDescent="0.25">
      <c r="A50" s="125" t="s">
        <v>99</v>
      </c>
      <c r="B50" s="125"/>
      <c r="C50" s="125"/>
      <c r="D50" s="125"/>
      <c r="E50" s="58">
        <v>177999.48</v>
      </c>
      <c r="F50" s="28">
        <v>178219.62</v>
      </c>
      <c r="G50" s="61">
        <f>H44</f>
        <v>179240.22200000001</v>
      </c>
      <c r="H50" s="73">
        <f t="shared" ref="H50:H56" si="0">F50-G50</f>
        <v>-1020.6020000000135</v>
      </c>
    </row>
    <row r="51" spans="1:8" x14ac:dyDescent="0.25">
      <c r="A51" s="125" t="s">
        <v>100</v>
      </c>
      <c r="B51" s="125"/>
      <c r="C51" s="125"/>
      <c r="D51" s="125"/>
      <c r="E51" s="28">
        <v>65587.199999999997</v>
      </c>
      <c r="F51" s="28">
        <v>65675.100000000006</v>
      </c>
      <c r="G51" s="28">
        <f>H12</f>
        <v>269221.20799999998</v>
      </c>
      <c r="H51" s="73">
        <f t="shared" si="0"/>
        <v>-203546.10799999998</v>
      </c>
    </row>
    <row r="52" spans="1:8" x14ac:dyDescent="0.25">
      <c r="A52" s="125" t="s">
        <v>101</v>
      </c>
      <c r="B52" s="125"/>
      <c r="C52" s="125"/>
      <c r="D52" s="125"/>
      <c r="E52" s="28">
        <v>19691.88</v>
      </c>
      <c r="F52" s="28">
        <v>19719.580000000002</v>
      </c>
      <c r="G52" s="28">
        <f>H16</f>
        <v>10853.64</v>
      </c>
      <c r="H52" s="73">
        <f t="shared" si="0"/>
        <v>8865.9400000000023</v>
      </c>
    </row>
    <row r="53" spans="1:8" x14ac:dyDescent="0.25">
      <c r="A53" s="125" t="s">
        <v>102</v>
      </c>
      <c r="B53" s="125"/>
      <c r="C53" s="125"/>
      <c r="D53" s="125"/>
      <c r="E53" s="28">
        <v>32871.24</v>
      </c>
      <c r="F53" s="28">
        <v>32913.19</v>
      </c>
      <c r="G53" s="28">
        <f>H23</f>
        <v>61238.212</v>
      </c>
      <c r="H53" s="73">
        <f t="shared" si="0"/>
        <v>-28325.021999999997</v>
      </c>
    </row>
    <row r="54" spans="1:8" x14ac:dyDescent="0.25">
      <c r="A54" s="125" t="s">
        <v>104</v>
      </c>
      <c r="B54" s="125"/>
      <c r="C54" s="125"/>
      <c r="D54" s="125"/>
      <c r="E54" s="28">
        <v>20002.080000000002</v>
      </c>
      <c r="F54" s="58">
        <v>20031.830000000002</v>
      </c>
      <c r="G54" s="54">
        <f>H27</f>
        <v>19923.328000000001</v>
      </c>
      <c r="H54" s="73">
        <f t="shared" si="0"/>
        <v>108.50200000000041</v>
      </c>
    </row>
    <row r="55" spans="1:8" s="55" customFormat="1" ht="26.25" customHeight="1" x14ac:dyDescent="0.25">
      <c r="A55" s="104" t="s">
        <v>127</v>
      </c>
      <c r="B55" s="105"/>
      <c r="C55" s="105"/>
      <c r="D55" s="106"/>
      <c r="E55" s="54">
        <v>3136.79</v>
      </c>
      <c r="F55" s="54">
        <v>2865.36</v>
      </c>
      <c r="G55" s="54">
        <f>E55</f>
        <v>3136.79</v>
      </c>
      <c r="H55" s="73">
        <f t="shared" si="0"/>
        <v>-271.42999999999984</v>
      </c>
    </row>
    <row r="56" spans="1:8" s="65" customFormat="1" ht="26.25" customHeight="1" x14ac:dyDescent="0.25">
      <c r="A56" s="104" t="s">
        <v>128</v>
      </c>
      <c r="B56" s="105"/>
      <c r="C56" s="105"/>
      <c r="D56" s="106"/>
      <c r="E56" s="64">
        <v>8304.66</v>
      </c>
      <c r="F56" s="64">
        <v>7199.18</v>
      </c>
      <c r="G56" s="64">
        <f>E56</f>
        <v>8304.66</v>
      </c>
      <c r="H56" s="73">
        <f t="shared" si="0"/>
        <v>-1105.4799999999996</v>
      </c>
    </row>
    <row r="57" spans="1:8" s="75" customFormat="1" ht="15.75" customHeight="1" x14ac:dyDescent="0.25">
      <c r="A57" s="104" t="s">
        <v>138</v>
      </c>
      <c r="B57" s="105"/>
      <c r="C57" s="105"/>
      <c r="D57" s="106"/>
      <c r="E57" s="74"/>
      <c r="F57" s="74">
        <v>60000</v>
      </c>
      <c r="G57" s="74"/>
      <c r="H57" s="74">
        <f>F57</f>
        <v>60000</v>
      </c>
    </row>
    <row r="58" spans="1:8" x14ac:dyDescent="0.25">
      <c r="A58" s="104" t="s">
        <v>105</v>
      </c>
      <c r="B58" s="105"/>
      <c r="C58" s="105"/>
      <c r="D58" s="106"/>
      <c r="E58" s="28">
        <f>SUM(E50:E56)</f>
        <v>327593.32999999996</v>
      </c>
      <c r="F58" s="28">
        <f>SUM(F50:F57)</f>
        <v>386623.86</v>
      </c>
      <c r="G58" s="61">
        <f>SUM(G50:G55)</f>
        <v>543613.4</v>
      </c>
      <c r="H58" s="73">
        <f>SUM(H50:H57)</f>
        <v>-165294.19999999998</v>
      </c>
    </row>
    <row r="59" spans="1:8" ht="24" customHeight="1" x14ac:dyDescent="0.25">
      <c r="A59" s="104" t="s">
        <v>106</v>
      </c>
      <c r="B59" s="105"/>
      <c r="C59" s="105"/>
      <c r="D59" s="106"/>
      <c r="E59" s="28"/>
      <c r="F59" s="56"/>
      <c r="G59" s="56">
        <v>1141</v>
      </c>
      <c r="H59" s="73">
        <v>-1141</v>
      </c>
    </row>
    <row r="60" spans="1:8" x14ac:dyDescent="0.25">
      <c r="A60" s="125" t="s">
        <v>107</v>
      </c>
      <c r="B60" s="125"/>
      <c r="C60" s="125"/>
      <c r="D60" s="125"/>
      <c r="E60" s="28">
        <f>SUM(E58)</f>
        <v>327593.32999999996</v>
      </c>
      <c r="F60" s="28">
        <f>SUM(F58)</f>
        <v>386623.86</v>
      </c>
      <c r="G60" s="61">
        <f>G59+G58</f>
        <v>544754.4</v>
      </c>
      <c r="H60" s="73">
        <f>H58+H59</f>
        <v>-166435.19999999998</v>
      </c>
    </row>
    <row r="61" spans="1:8" x14ac:dyDescent="0.25">
      <c r="A61" s="114" t="s">
        <v>125</v>
      </c>
      <c r="B61" s="114"/>
      <c r="C61" s="114"/>
      <c r="D61" s="114"/>
      <c r="E61" s="114"/>
      <c r="F61" s="114"/>
      <c r="G61" s="114"/>
      <c r="H61" s="114"/>
    </row>
    <row r="62" spans="1:8" s="69" customFormat="1" x14ac:dyDescent="0.25">
      <c r="A62" s="127" t="s">
        <v>122</v>
      </c>
      <c r="B62" s="128"/>
      <c r="C62" s="128"/>
      <c r="D62" s="128"/>
      <c r="E62" s="128"/>
      <c r="F62" s="128"/>
      <c r="G62" s="129"/>
      <c r="H62" s="73">
        <v>-23275.32</v>
      </c>
    </row>
    <row r="63" spans="1:8" x14ac:dyDescent="0.25">
      <c r="A63" s="126" t="s">
        <v>129</v>
      </c>
      <c r="B63" s="126"/>
      <c r="C63" s="126"/>
      <c r="D63" s="126"/>
      <c r="E63" s="126"/>
      <c r="F63" s="126"/>
      <c r="G63" s="126"/>
      <c r="H63" s="73">
        <f>H60+H62</f>
        <v>-189710.52</v>
      </c>
    </row>
    <row r="64" spans="1:8" x14ac:dyDescent="0.25">
      <c r="A64" s="126" t="s">
        <v>121</v>
      </c>
      <c r="B64" s="126"/>
      <c r="C64" s="126"/>
      <c r="D64" s="126"/>
      <c r="E64" s="126"/>
      <c r="F64" s="126"/>
      <c r="G64" s="126"/>
      <c r="H64" s="73">
        <v>28734.720000000001</v>
      </c>
    </row>
    <row r="67" spans="1:8" x14ac:dyDescent="0.25">
      <c r="A67" s="123"/>
      <c r="B67" s="123"/>
      <c r="C67" s="123"/>
      <c r="D67" s="123"/>
      <c r="E67" s="123"/>
      <c r="F67" s="124"/>
      <c r="G67" s="124"/>
      <c r="H67" s="124"/>
    </row>
  </sheetData>
  <mergeCells count="69">
    <mergeCell ref="C19:G19"/>
    <mergeCell ref="C20:G20"/>
    <mergeCell ref="A57:D57"/>
    <mergeCell ref="C10:G10"/>
    <mergeCell ref="A56:D56"/>
    <mergeCell ref="A55:D55"/>
    <mergeCell ref="C45:G45"/>
    <mergeCell ref="A44:G44"/>
    <mergeCell ref="C32:G32"/>
    <mergeCell ref="C43:G43"/>
    <mergeCell ref="C33:G33"/>
    <mergeCell ref="C34:G34"/>
    <mergeCell ref="C35:G35"/>
    <mergeCell ref="C36:G36"/>
    <mergeCell ref="C42:G42"/>
    <mergeCell ref="C37:G37"/>
    <mergeCell ref="C38:G38"/>
    <mergeCell ref="C39:G39"/>
    <mergeCell ref="C40:G40"/>
    <mergeCell ref="A48:H48"/>
    <mergeCell ref="A54:D54"/>
    <mergeCell ref="A50:D50"/>
    <mergeCell ref="C30:G30"/>
    <mergeCell ref="C41:G41"/>
    <mergeCell ref="A51:D51"/>
    <mergeCell ref="A52:D52"/>
    <mergeCell ref="A53:D53"/>
    <mergeCell ref="C47:G47"/>
    <mergeCell ref="A49:D49"/>
    <mergeCell ref="C46:G46"/>
    <mergeCell ref="A46:A47"/>
    <mergeCell ref="C31:G31"/>
    <mergeCell ref="A67:E67"/>
    <mergeCell ref="F67:H67"/>
    <mergeCell ref="A58:D58"/>
    <mergeCell ref="A60:D60"/>
    <mergeCell ref="A59:D59"/>
    <mergeCell ref="A61:H61"/>
    <mergeCell ref="A63:G63"/>
    <mergeCell ref="A64:G64"/>
    <mergeCell ref="A62:G62"/>
    <mergeCell ref="C11:G11"/>
    <mergeCell ref="A12:G12"/>
    <mergeCell ref="C14:G14"/>
    <mergeCell ref="C16:G16"/>
    <mergeCell ref="A13:H13"/>
    <mergeCell ref="C15:G15"/>
    <mergeCell ref="C23:G23"/>
    <mergeCell ref="A28:G28"/>
    <mergeCell ref="C21:G21"/>
    <mergeCell ref="C26:G26"/>
    <mergeCell ref="C25:G25"/>
    <mergeCell ref="C22:G22"/>
    <mergeCell ref="C24:G24"/>
    <mergeCell ref="C27:G27"/>
    <mergeCell ref="A29:H29"/>
    <mergeCell ref="A25:B27"/>
    <mergeCell ref="C17:G17"/>
    <mergeCell ref="C18:G18"/>
    <mergeCell ref="A1:H1"/>
    <mergeCell ref="A4:H4"/>
    <mergeCell ref="C9:G9"/>
    <mergeCell ref="C5:G5"/>
    <mergeCell ref="C3:G3"/>
    <mergeCell ref="C7:G7"/>
    <mergeCell ref="C8:G8"/>
    <mergeCell ref="C6:G6"/>
    <mergeCell ref="A2:H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38" t="s">
        <v>65</v>
      </c>
      <c r="B1" s="138"/>
      <c r="C1" s="138"/>
      <c r="D1" s="138"/>
      <c r="E1" s="138"/>
      <c r="F1" s="138"/>
      <c r="G1" s="138"/>
      <c r="H1" s="138"/>
      <c r="I1" s="31"/>
      <c r="J1" s="31"/>
      <c r="K1" s="31"/>
      <c r="L1" s="31"/>
    </row>
    <row r="2" spans="1:12" ht="36" customHeight="1" x14ac:dyDescent="0.25">
      <c r="A2" s="139" t="s">
        <v>66</v>
      </c>
      <c r="B2" s="139"/>
      <c r="C2" s="139"/>
      <c r="D2" s="139"/>
      <c r="E2" s="139"/>
      <c r="F2" s="139"/>
      <c r="G2" s="139"/>
      <c r="H2" s="140"/>
    </row>
    <row r="3" spans="1:12" ht="27" customHeight="1" x14ac:dyDescent="0.25">
      <c r="A3" s="115" t="s">
        <v>111</v>
      </c>
      <c r="B3" s="117"/>
      <c r="C3" s="141" t="s">
        <v>92</v>
      </c>
      <c r="D3" s="142"/>
      <c r="E3" s="142"/>
      <c r="F3" s="142"/>
      <c r="G3" s="143"/>
      <c r="H3" s="28" t="s">
        <v>67</v>
      </c>
    </row>
    <row r="4" spans="1:12" ht="27" customHeight="1" x14ac:dyDescent="0.25">
      <c r="A4" s="121" t="s">
        <v>9</v>
      </c>
      <c r="B4" s="121"/>
      <c r="C4" s="121"/>
      <c r="D4" s="121"/>
      <c r="E4" s="121"/>
      <c r="F4" s="121"/>
      <c r="G4" s="121"/>
      <c r="H4" s="122"/>
    </row>
    <row r="5" spans="1:12" ht="24.75" customHeight="1" x14ac:dyDescent="0.25">
      <c r="A5" s="34" t="s">
        <v>68</v>
      </c>
      <c r="B5" s="41"/>
      <c r="C5" s="131" t="s">
        <v>8</v>
      </c>
      <c r="D5" s="132"/>
      <c r="E5" s="132"/>
      <c r="F5" s="132"/>
      <c r="G5" s="133"/>
      <c r="H5" s="37"/>
    </row>
    <row r="6" spans="1:12" ht="15" customHeight="1" x14ac:dyDescent="0.25">
      <c r="A6" s="34" t="s">
        <v>69</v>
      </c>
      <c r="B6" s="41"/>
      <c r="C6" s="144" t="s">
        <v>64</v>
      </c>
      <c r="D6" s="145"/>
      <c r="E6" s="145"/>
      <c r="F6" s="145"/>
      <c r="G6" s="146"/>
      <c r="H6" s="28"/>
    </row>
    <row r="7" spans="1:12" x14ac:dyDescent="0.25">
      <c r="A7" s="33"/>
      <c r="B7" s="38"/>
      <c r="C7" s="118"/>
      <c r="D7" s="119"/>
      <c r="E7" s="119"/>
      <c r="F7" s="119"/>
      <c r="G7" s="120"/>
      <c r="H7" s="28"/>
    </row>
    <row r="8" spans="1:12" x14ac:dyDescent="0.25">
      <c r="A8" s="33"/>
      <c r="B8" s="38"/>
      <c r="C8" s="118"/>
      <c r="D8" s="119"/>
      <c r="E8" s="119"/>
      <c r="F8" s="119"/>
      <c r="G8" s="120"/>
      <c r="H8" s="28"/>
    </row>
    <row r="9" spans="1:12" x14ac:dyDescent="0.25">
      <c r="A9" s="33"/>
      <c r="B9" s="38"/>
      <c r="C9" s="118"/>
      <c r="D9" s="119"/>
      <c r="E9" s="119"/>
      <c r="F9" s="119"/>
      <c r="G9" s="120"/>
      <c r="H9" s="28"/>
    </row>
    <row r="10" spans="1:12" x14ac:dyDescent="0.25">
      <c r="A10" s="33"/>
      <c r="B10" s="38"/>
      <c r="C10" s="118"/>
      <c r="D10" s="119"/>
      <c r="E10" s="119"/>
      <c r="F10" s="119"/>
      <c r="G10" s="120"/>
      <c r="H10" s="28"/>
    </row>
    <row r="11" spans="1:12" x14ac:dyDescent="0.25">
      <c r="A11" s="33"/>
      <c r="B11" s="38"/>
      <c r="C11" s="118"/>
      <c r="D11" s="119"/>
      <c r="E11" s="119"/>
      <c r="F11" s="119"/>
      <c r="G11" s="120"/>
      <c r="H11" s="28"/>
    </row>
    <row r="12" spans="1:12" x14ac:dyDescent="0.25">
      <c r="A12" s="33"/>
      <c r="B12" s="38"/>
      <c r="C12" s="118"/>
      <c r="D12" s="119"/>
      <c r="E12" s="119"/>
      <c r="F12" s="119"/>
      <c r="G12" s="120"/>
      <c r="H12" s="28"/>
    </row>
    <row r="13" spans="1:12" x14ac:dyDescent="0.25">
      <c r="A13" s="33"/>
      <c r="B13" s="38"/>
      <c r="C13" s="118"/>
      <c r="D13" s="119"/>
      <c r="E13" s="119"/>
      <c r="F13" s="119"/>
      <c r="G13" s="120"/>
      <c r="H13" s="28"/>
    </row>
    <row r="14" spans="1:12" x14ac:dyDescent="0.25">
      <c r="A14" s="33"/>
      <c r="B14" s="38"/>
      <c r="C14" s="118"/>
      <c r="D14" s="119"/>
      <c r="E14" s="119"/>
      <c r="F14" s="119"/>
      <c r="G14" s="120"/>
      <c r="H14" s="28"/>
    </row>
    <row r="15" spans="1:12" x14ac:dyDescent="0.25">
      <c r="A15" s="33"/>
      <c r="B15" s="38"/>
      <c r="C15" s="118"/>
      <c r="D15" s="119"/>
      <c r="E15" s="119"/>
      <c r="F15" s="119"/>
      <c r="G15" s="120"/>
      <c r="H15" s="28"/>
    </row>
    <row r="16" spans="1:12" x14ac:dyDescent="0.25">
      <c r="A16" s="33"/>
      <c r="B16" s="38"/>
      <c r="C16" s="118"/>
      <c r="D16" s="119"/>
      <c r="E16" s="119"/>
      <c r="F16" s="119"/>
      <c r="G16" s="120"/>
      <c r="H16" s="28"/>
    </row>
    <row r="17" spans="1:8" x14ac:dyDescent="0.25">
      <c r="A17" s="34" t="s">
        <v>70</v>
      </c>
      <c r="B17" s="41"/>
      <c r="C17" s="104" t="s">
        <v>59</v>
      </c>
      <c r="D17" s="105"/>
      <c r="E17" s="105"/>
      <c r="F17" s="105"/>
      <c r="G17" s="106"/>
      <c r="H17" s="27"/>
    </row>
    <row r="18" spans="1:8" x14ac:dyDescent="0.25">
      <c r="A18" s="115" t="s">
        <v>13</v>
      </c>
      <c r="B18" s="116"/>
      <c r="C18" s="116"/>
      <c r="D18" s="116"/>
      <c r="E18" s="116"/>
      <c r="F18" s="116"/>
      <c r="G18" s="117"/>
      <c r="H18" s="28"/>
    </row>
    <row r="19" spans="1:8" x14ac:dyDescent="0.25">
      <c r="A19" s="121" t="s">
        <v>71</v>
      </c>
      <c r="B19" s="121"/>
      <c r="C19" s="121"/>
      <c r="D19" s="121"/>
      <c r="E19" s="121"/>
      <c r="F19" s="121"/>
      <c r="G19" s="121"/>
      <c r="H19" s="122"/>
    </row>
    <row r="20" spans="1:8" x14ac:dyDescent="0.25">
      <c r="A20" s="34" t="s">
        <v>72</v>
      </c>
      <c r="B20" s="41"/>
      <c r="C20" s="104" t="s">
        <v>76</v>
      </c>
      <c r="D20" s="105"/>
      <c r="E20" s="105"/>
      <c r="F20" s="105"/>
      <c r="G20" s="106"/>
      <c r="H20" s="28" t="s">
        <v>67</v>
      </c>
    </row>
    <row r="21" spans="1:8" x14ac:dyDescent="0.25">
      <c r="A21" s="33"/>
      <c r="B21" s="38"/>
      <c r="C21" s="118"/>
      <c r="D21" s="119"/>
      <c r="E21" s="119"/>
      <c r="F21" s="119"/>
      <c r="G21" s="120"/>
      <c r="H21" s="28"/>
    </row>
    <row r="22" spans="1:8" x14ac:dyDescent="0.25">
      <c r="A22" s="33"/>
      <c r="B22" s="38"/>
      <c r="C22" s="118"/>
      <c r="D22" s="119"/>
      <c r="E22" s="119"/>
      <c r="F22" s="119"/>
      <c r="G22" s="120"/>
      <c r="H22" s="28"/>
    </row>
    <row r="23" spans="1:8" x14ac:dyDescent="0.25">
      <c r="A23" s="33"/>
      <c r="B23" s="38"/>
      <c r="C23" s="118"/>
      <c r="D23" s="119"/>
      <c r="E23" s="119"/>
      <c r="F23" s="119"/>
      <c r="G23" s="120"/>
      <c r="H23" s="28"/>
    </row>
    <row r="24" spans="1:8" x14ac:dyDescent="0.25">
      <c r="A24" s="34" t="s">
        <v>73</v>
      </c>
      <c r="B24" s="41"/>
      <c r="C24" s="104" t="s">
        <v>77</v>
      </c>
      <c r="D24" s="105"/>
      <c r="E24" s="105"/>
      <c r="F24" s="105"/>
      <c r="G24" s="106"/>
      <c r="H24" s="28"/>
    </row>
    <row r="25" spans="1:8" x14ac:dyDescent="0.25">
      <c r="A25" s="33"/>
      <c r="B25" s="38"/>
      <c r="C25" s="118"/>
      <c r="D25" s="119"/>
      <c r="E25" s="119"/>
      <c r="F25" s="119"/>
      <c r="G25" s="120"/>
      <c r="H25" s="28"/>
    </row>
    <row r="26" spans="1:8" x14ac:dyDescent="0.25">
      <c r="A26" s="33"/>
      <c r="B26" s="38"/>
      <c r="C26" s="118"/>
      <c r="D26" s="119"/>
      <c r="E26" s="119"/>
      <c r="F26" s="119"/>
      <c r="G26" s="120"/>
      <c r="H26" s="28"/>
    </row>
    <row r="27" spans="1:8" x14ac:dyDescent="0.25">
      <c r="A27" s="33"/>
      <c r="B27" s="38"/>
      <c r="C27" s="118"/>
      <c r="D27" s="119"/>
      <c r="E27" s="119"/>
      <c r="F27" s="119"/>
      <c r="G27" s="120"/>
      <c r="H27" s="28"/>
    </row>
    <row r="28" spans="1:8" x14ac:dyDescent="0.25">
      <c r="A28" s="34" t="s">
        <v>74</v>
      </c>
      <c r="B28" s="41"/>
      <c r="C28" s="104" t="s">
        <v>78</v>
      </c>
      <c r="D28" s="105"/>
      <c r="E28" s="105"/>
      <c r="F28" s="105"/>
      <c r="G28" s="106"/>
      <c r="H28" s="28"/>
    </row>
    <row r="29" spans="1:8" x14ac:dyDescent="0.25">
      <c r="A29" s="33"/>
      <c r="B29" s="38"/>
      <c r="C29" s="118"/>
      <c r="D29" s="119"/>
      <c r="E29" s="119"/>
      <c r="F29" s="119"/>
      <c r="G29" s="120"/>
      <c r="H29" s="28"/>
    </row>
    <row r="30" spans="1:8" x14ac:dyDescent="0.25">
      <c r="A30" s="33"/>
      <c r="B30" s="38"/>
      <c r="C30" s="118"/>
      <c r="D30" s="119"/>
      <c r="E30" s="119"/>
      <c r="F30" s="119"/>
      <c r="G30" s="120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115" t="s">
        <v>18</v>
      </c>
      <c r="B33" s="116"/>
      <c r="C33" s="116"/>
      <c r="D33" s="116"/>
      <c r="E33" s="116"/>
      <c r="F33" s="116"/>
      <c r="G33" s="117"/>
      <c r="H33" s="35"/>
    </row>
    <row r="34" spans="1:8" x14ac:dyDescent="0.25">
      <c r="A34" s="97" t="s">
        <v>75</v>
      </c>
      <c r="B34" s="97"/>
      <c r="C34" s="98"/>
      <c r="D34" s="98"/>
      <c r="E34" s="98"/>
      <c r="F34" s="98"/>
      <c r="G34" s="98"/>
      <c r="H34" s="99"/>
    </row>
    <row r="35" spans="1:8" x14ac:dyDescent="0.25">
      <c r="A35" s="34" t="s">
        <v>79</v>
      </c>
      <c r="B35" s="41"/>
      <c r="C35" s="131" t="s">
        <v>20</v>
      </c>
      <c r="D35" s="132"/>
      <c r="E35" s="132"/>
      <c r="F35" s="132"/>
      <c r="G35" s="133"/>
      <c r="H35" s="28"/>
    </row>
    <row r="36" spans="1:8" x14ac:dyDescent="0.25">
      <c r="A36" s="34" t="s">
        <v>80</v>
      </c>
      <c r="B36" s="41"/>
      <c r="C36" s="131" t="s">
        <v>21</v>
      </c>
      <c r="D36" s="132"/>
      <c r="E36" s="132"/>
      <c r="F36" s="132"/>
      <c r="G36" s="133"/>
      <c r="H36" s="28"/>
    </row>
    <row r="37" spans="1:8" x14ac:dyDescent="0.25">
      <c r="A37" s="33" t="s">
        <v>81</v>
      </c>
      <c r="B37" s="38"/>
      <c r="C37" s="131" t="s">
        <v>22</v>
      </c>
      <c r="D37" s="132"/>
      <c r="E37" s="132"/>
      <c r="F37" s="132"/>
      <c r="G37" s="133"/>
      <c r="H37" s="28"/>
    </row>
    <row r="38" spans="1:8" x14ac:dyDescent="0.25">
      <c r="A38" s="34" t="s">
        <v>81</v>
      </c>
      <c r="B38" s="41"/>
      <c r="C38" s="131" t="s">
        <v>23</v>
      </c>
      <c r="D38" s="132"/>
      <c r="E38" s="132"/>
      <c r="F38" s="132"/>
      <c r="G38" s="133"/>
      <c r="H38" s="28"/>
    </row>
    <row r="39" spans="1:8" x14ac:dyDescent="0.25">
      <c r="A39" s="33" t="s">
        <v>82</v>
      </c>
      <c r="B39" s="38"/>
      <c r="C39" s="131" t="s">
        <v>3</v>
      </c>
      <c r="D39" s="132"/>
      <c r="E39" s="132"/>
      <c r="F39" s="132"/>
      <c r="G39" s="133"/>
      <c r="H39" s="28"/>
    </row>
    <row r="40" spans="1:8" x14ac:dyDescent="0.25">
      <c r="A40" s="34" t="s">
        <v>83</v>
      </c>
      <c r="B40" s="41"/>
      <c r="C40" s="131" t="s">
        <v>25</v>
      </c>
      <c r="D40" s="132"/>
      <c r="E40" s="132"/>
      <c r="F40" s="132"/>
      <c r="G40" s="133"/>
      <c r="H40" s="28"/>
    </row>
    <row r="41" spans="1:8" x14ac:dyDescent="0.25">
      <c r="A41" s="33" t="s">
        <v>84</v>
      </c>
      <c r="B41" s="38"/>
      <c r="C41" s="131" t="s">
        <v>26</v>
      </c>
      <c r="D41" s="132"/>
      <c r="E41" s="132"/>
      <c r="F41" s="132"/>
      <c r="G41" s="133"/>
      <c r="H41" s="28"/>
    </row>
    <row r="42" spans="1:8" x14ac:dyDescent="0.25">
      <c r="A42" s="34" t="s">
        <v>85</v>
      </c>
      <c r="B42" s="41"/>
      <c r="C42" s="131" t="s">
        <v>52</v>
      </c>
      <c r="D42" s="132"/>
      <c r="E42" s="132"/>
      <c r="F42" s="132"/>
      <c r="G42" s="133"/>
      <c r="H42" s="28"/>
    </row>
    <row r="43" spans="1:8" x14ac:dyDescent="0.25">
      <c r="A43" s="33" t="s">
        <v>86</v>
      </c>
      <c r="B43" s="38"/>
      <c r="C43" s="131" t="s">
        <v>6</v>
      </c>
      <c r="D43" s="132"/>
      <c r="E43" s="132"/>
      <c r="F43" s="132"/>
      <c r="G43" s="133"/>
      <c r="H43" s="28"/>
    </row>
    <row r="44" spans="1:8" x14ac:dyDescent="0.25">
      <c r="A44" s="34" t="s">
        <v>87</v>
      </c>
      <c r="B44" s="41"/>
      <c r="C44" s="131" t="s">
        <v>28</v>
      </c>
      <c r="D44" s="132"/>
      <c r="E44" s="132"/>
      <c r="F44" s="132"/>
      <c r="G44" s="133"/>
      <c r="H44" s="28"/>
    </row>
    <row r="45" spans="1:8" x14ac:dyDescent="0.25">
      <c r="A45" s="33" t="s">
        <v>88</v>
      </c>
      <c r="B45" s="38"/>
      <c r="C45" s="131" t="s">
        <v>51</v>
      </c>
      <c r="D45" s="132"/>
      <c r="E45" s="132"/>
      <c r="F45" s="132"/>
      <c r="G45" s="133"/>
      <c r="H45" s="28"/>
    </row>
    <row r="46" spans="1:8" x14ac:dyDescent="0.25">
      <c r="A46" s="34" t="s">
        <v>89</v>
      </c>
      <c r="B46" s="41"/>
      <c r="C46" s="131" t="s">
        <v>30</v>
      </c>
      <c r="D46" s="132"/>
      <c r="E46" s="132"/>
      <c r="F46" s="132"/>
      <c r="G46" s="133"/>
      <c r="H46" s="28"/>
    </row>
    <row r="47" spans="1:8" x14ac:dyDescent="0.25">
      <c r="A47" s="33" t="s">
        <v>90</v>
      </c>
      <c r="B47" s="38"/>
      <c r="C47" s="131" t="s">
        <v>31</v>
      </c>
      <c r="D47" s="132"/>
      <c r="E47" s="132"/>
      <c r="F47" s="132"/>
      <c r="G47" s="133"/>
      <c r="H47" s="28"/>
    </row>
    <row r="48" spans="1:8" ht="24" x14ac:dyDescent="0.25">
      <c r="A48" s="42" t="s">
        <v>91</v>
      </c>
      <c r="B48" s="43"/>
      <c r="C48" s="135" t="s">
        <v>57</v>
      </c>
      <c r="D48" s="136"/>
      <c r="E48" s="136"/>
      <c r="F48" s="136"/>
      <c r="G48" s="137"/>
      <c r="H48" s="28"/>
    </row>
    <row r="49" spans="1:8" x14ac:dyDescent="0.25">
      <c r="A49" s="115" t="s">
        <v>32</v>
      </c>
      <c r="B49" s="116"/>
      <c r="C49" s="116"/>
      <c r="D49" s="116"/>
      <c r="E49" s="116"/>
      <c r="F49" s="116"/>
      <c r="G49" s="117"/>
      <c r="H49" s="36"/>
    </row>
    <row r="51" spans="1:8" x14ac:dyDescent="0.25">
      <c r="A51" s="130" t="s">
        <v>93</v>
      </c>
      <c r="B51" s="130"/>
      <c r="C51" s="130"/>
      <c r="D51" s="130"/>
      <c r="E51" s="130"/>
      <c r="F51" s="130"/>
      <c r="G51" s="130"/>
      <c r="H51" s="130"/>
    </row>
    <row r="52" spans="1:8" x14ac:dyDescent="0.25">
      <c r="A52" s="111" t="s">
        <v>94</v>
      </c>
      <c r="B52" s="111"/>
      <c r="C52" s="111"/>
      <c r="D52" s="111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25" t="s">
        <v>99</v>
      </c>
      <c r="B53" s="125"/>
      <c r="C53" s="125"/>
      <c r="D53" s="125"/>
      <c r="E53" s="28"/>
      <c r="F53" s="28"/>
      <c r="G53" s="28"/>
      <c r="H53" s="28"/>
    </row>
    <row r="54" spans="1:8" x14ac:dyDescent="0.25">
      <c r="A54" s="125" t="s">
        <v>100</v>
      </c>
      <c r="B54" s="125"/>
      <c r="C54" s="125"/>
      <c r="D54" s="125"/>
      <c r="E54" s="28"/>
      <c r="F54" s="28"/>
      <c r="G54" s="28"/>
      <c r="H54" s="28"/>
    </row>
    <row r="55" spans="1:8" x14ac:dyDescent="0.25">
      <c r="A55" s="125" t="s">
        <v>101</v>
      </c>
      <c r="B55" s="125"/>
      <c r="C55" s="125"/>
      <c r="D55" s="125"/>
      <c r="E55" s="28"/>
      <c r="F55" s="28"/>
      <c r="G55" s="28"/>
      <c r="H55" s="28"/>
    </row>
    <row r="56" spans="1:8" x14ac:dyDescent="0.25">
      <c r="A56" s="125" t="s">
        <v>102</v>
      </c>
      <c r="B56" s="125"/>
      <c r="C56" s="125"/>
      <c r="D56" s="125"/>
      <c r="E56" s="28"/>
      <c r="F56" s="28"/>
      <c r="G56" s="28"/>
      <c r="H56" s="28"/>
    </row>
    <row r="57" spans="1:8" x14ac:dyDescent="0.25">
      <c r="A57" s="125" t="s">
        <v>103</v>
      </c>
      <c r="B57" s="125"/>
      <c r="C57" s="125"/>
      <c r="D57" s="125"/>
      <c r="E57" s="28"/>
      <c r="F57" s="28"/>
      <c r="G57" s="28"/>
      <c r="H57" s="28"/>
    </row>
    <row r="58" spans="1:8" x14ac:dyDescent="0.25">
      <c r="A58" s="125" t="s">
        <v>104</v>
      </c>
      <c r="B58" s="125"/>
      <c r="C58" s="125"/>
      <c r="D58" s="125"/>
      <c r="E58" s="28"/>
      <c r="F58" s="28"/>
      <c r="G58" s="28"/>
      <c r="H58" s="28"/>
    </row>
    <row r="59" spans="1:8" x14ac:dyDescent="0.25">
      <c r="A59" s="104" t="s">
        <v>105</v>
      </c>
      <c r="B59" s="105"/>
      <c r="C59" s="105"/>
      <c r="D59" s="106"/>
      <c r="E59" s="28"/>
      <c r="F59" s="28"/>
      <c r="G59" s="28"/>
      <c r="H59" s="28"/>
    </row>
    <row r="60" spans="1:8" x14ac:dyDescent="0.25">
      <c r="A60" s="104" t="s">
        <v>106</v>
      </c>
      <c r="B60" s="105"/>
      <c r="C60" s="105"/>
      <c r="D60" s="106"/>
      <c r="E60" s="28"/>
      <c r="F60" s="28"/>
      <c r="G60" s="28"/>
      <c r="H60" s="28"/>
    </row>
    <row r="61" spans="1:8" x14ac:dyDescent="0.25">
      <c r="A61" s="125" t="s">
        <v>107</v>
      </c>
      <c r="B61" s="125"/>
      <c r="C61" s="125"/>
      <c r="D61" s="125"/>
      <c r="E61" s="28"/>
      <c r="F61" s="28"/>
      <c r="G61" s="28"/>
      <c r="H61" s="28"/>
    </row>
    <row r="62" spans="1:8" x14ac:dyDescent="0.25">
      <c r="A62" s="114" t="s">
        <v>108</v>
      </c>
      <c r="B62" s="114"/>
      <c r="C62" s="114"/>
      <c r="D62" s="114"/>
      <c r="E62" s="114"/>
      <c r="F62" s="114"/>
      <c r="G62" s="114"/>
      <c r="H62" s="114"/>
    </row>
    <row r="63" spans="1:8" x14ac:dyDescent="0.25">
      <c r="A63" s="126" t="s">
        <v>109</v>
      </c>
      <c r="B63" s="126"/>
      <c r="C63" s="126"/>
      <c r="D63" s="126"/>
      <c r="E63" s="126"/>
      <c r="F63" s="126"/>
      <c r="G63" s="126"/>
      <c r="H63" s="28"/>
    </row>
    <row r="64" spans="1:8" x14ac:dyDescent="0.25">
      <c r="A64" s="126" t="s">
        <v>110</v>
      </c>
      <c r="B64" s="126"/>
      <c r="C64" s="126"/>
      <c r="D64" s="126"/>
      <c r="E64" s="126"/>
      <c r="F64" s="126"/>
      <c r="G64" s="126"/>
      <c r="H64" s="28"/>
    </row>
    <row r="67" spans="1:8" x14ac:dyDescent="0.25">
      <c r="A67" s="123" t="s">
        <v>112</v>
      </c>
      <c r="B67" s="123"/>
      <c r="C67" s="123"/>
      <c r="D67" s="123"/>
      <c r="E67" s="123"/>
      <c r="F67" s="124" t="s">
        <v>113</v>
      </c>
      <c r="G67" s="124"/>
      <c r="H67" s="124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2017-03-30T06:41:52Z</cp:lastPrinted>
  <dcterms:created xsi:type="dcterms:W3CDTF">2009-07-23T06:35:24Z</dcterms:created>
  <dcterms:modified xsi:type="dcterms:W3CDTF">2018-03-05T03:47:21Z</dcterms:modified>
</cp:coreProperties>
</file>